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eema Backup\AQAR 2021-2022 FINAL\C5\m5_1_1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D23" i="1" l="1"/>
  <c r="D22" i="1"/>
  <c r="D21" i="1"/>
  <c r="D20" i="1"/>
  <c r="F19" i="1"/>
  <c r="D31" i="1"/>
  <c r="D30" i="1"/>
  <c r="D29" i="1"/>
  <c r="D28" i="1"/>
  <c r="F27" i="1"/>
  <c r="F26" i="1"/>
  <c r="F24" i="1"/>
  <c r="D25" i="1"/>
  <c r="F17" i="1"/>
  <c r="F18" i="1"/>
  <c r="F16" i="1"/>
  <c r="F15" i="1"/>
  <c r="F14" i="1"/>
  <c r="D7" i="1"/>
  <c r="D6" i="1"/>
  <c r="D5" i="1"/>
  <c r="D4" i="1"/>
</calcChain>
</file>

<file path=xl/sharedStrings.xml><?xml version="1.0" encoding="utf-8"?>
<sst xmlns="http://schemas.openxmlformats.org/spreadsheetml/2006/main" count="98" uniqueCount="40">
  <si>
    <t>Year</t>
  </si>
  <si>
    <t>Name of the scheme</t>
  </si>
  <si>
    <t>Number of students benefited by government scheme and amount</t>
  </si>
  <si>
    <t>Number of students benefited by  the institution's schemes and amount</t>
  </si>
  <si>
    <t>Number of students benefited by  the non-government agencies (NGOs) and amount</t>
  </si>
  <si>
    <t>Link to relevant document</t>
  </si>
  <si>
    <t>Number of students</t>
  </si>
  <si>
    <t>Amount</t>
  </si>
  <si>
    <t>Name of the NGO/agency</t>
  </si>
  <si>
    <t>2021-2022</t>
  </si>
  <si>
    <t>JRF</t>
  </si>
  <si>
    <t>SRF</t>
  </si>
  <si>
    <t>Integrated Ph.D. Fellowship</t>
  </si>
  <si>
    <t>Ph.D (DAE Salary)</t>
  </si>
  <si>
    <t>Junior Resident - I</t>
  </si>
  <si>
    <t>Junior Resident - II</t>
  </si>
  <si>
    <t>Junior Resident - III</t>
  </si>
  <si>
    <t>Senior Resident - I</t>
  </si>
  <si>
    <t>Senior Resident - II</t>
  </si>
  <si>
    <t>Senior Resident - III</t>
  </si>
  <si>
    <t>PG Students (PGDFIT)</t>
  </si>
  <si>
    <t>PG Students (Clinical Research 2nd Year)</t>
  </si>
  <si>
    <t>PG Students (NMMIT 1st year)</t>
  </si>
  <si>
    <t>PG Students (NMMIT 2nd year)</t>
  </si>
  <si>
    <t>PG Students (OT 1st year)</t>
  </si>
  <si>
    <t>(5YR Int.M.Sc.)         DISHA</t>
  </si>
  <si>
    <t>(5YR Int.M.Sc.)         INSPIRE</t>
  </si>
  <si>
    <t>(5YR Int.M.Sc.)         KVPY  (1, 2, 3 Year)</t>
  </si>
  <si>
    <t>(5YR Int.M.Sc.)         KVPY  (4,5 Year)</t>
  </si>
  <si>
    <t>M.Sc. (Hospital Radiopharmacy)</t>
  </si>
  <si>
    <t>M.Sc. DISHA</t>
  </si>
  <si>
    <t>Diploma in Radiological Physics (Dip.RP)</t>
  </si>
  <si>
    <t>Diploma in Medical Radio-Isotope Tehniques (DMRIT)</t>
  </si>
  <si>
    <t>M.Tech  (1st Year)(Institute Stipend)</t>
  </si>
  <si>
    <t>M.Tech  (2nd, 3rd Year) (DAE Salary)</t>
  </si>
  <si>
    <t>PGD (Institute Stipend)</t>
  </si>
  <si>
    <t>M.Sc (Engg) (DAE Salary)</t>
  </si>
  <si>
    <t>PG Students (Public Health in Epidemiology)</t>
  </si>
  <si>
    <t xml:space="preserve">5.1.1 Total number of students benefited by scholarships and free ships provided by the institution, Government and non-government agencies (NGOs) during the year (other than the students receiving scholarships under the government schemes for reserved categories) </t>
  </si>
  <si>
    <t>http://www.hbni.ac.in/aqar/2022/C5/m5_1_1/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</si>
</sst>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Times New Roman"/>
      <family val="2"/>
    </font>
    <font>
      <sz val="12"/>
      <color rgb="FF9C0006"/>
      <name val="Times New Roman"/>
      <family val="2"/>
    </font>
    <font>
      <sz val="12"/>
      <color rgb="FF9C5700"/>
      <name val="Times New Roman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2"/>
    </font>
    <font>
      <u/>
      <sz val="12"/>
      <color theme="1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4" xfId="3" applyFont="1" applyFill="1" applyBorder="1" applyAlignment="1">
      <alignment horizontal="left" vertical="center"/>
    </xf>
    <xf numFmtId="0" fontId="4" fillId="0" borderId="4" xfId="3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4" xfId="0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vertical="center"/>
    </xf>
    <xf numFmtId="0" fontId="4" fillId="0" borderId="4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/>
    <xf numFmtId="0" fontId="4" fillId="0" borderId="0" xfId="0" applyFont="1" applyFill="1" applyAlignment="1">
      <alignment horizontal="center" vertical="center"/>
    </xf>
    <xf numFmtId="0" fontId="7" fillId="0" borderId="4" xfId="4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">
    <cellStyle name="Bad" xfId="1" builtinId="27"/>
    <cellStyle name="Bad 2" xfId="3"/>
    <cellStyle name="Hyperlink" xfId="4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bni.ac.in/aqar/2022/C5/m5_1_1/" TargetMode="External"/><Relationship Id="rId13" Type="http://schemas.openxmlformats.org/officeDocument/2006/relationships/hyperlink" Target="http://www.hbni.ac.in/aqar/2022/C5/m5_1_1/" TargetMode="External"/><Relationship Id="rId18" Type="http://schemas.openxmlformats.org/officeDocument/2006/relationships/hyperlink" Target="http://www.hbni.ac.in/aqar/2022/C5/m5_1_1/" TargetMode="External"/><Relationship Id="rId26" Type="http://schemas.openxmlformats.org/officeDocument/2006/relationships/hyperlink" Target="http://www.hbni.ac.in/aqar/2022/C5/m5_1_1/" TargetMode="External"/><Relationship Id="rId3" Type="http://schemas.openxmlformats.org/officeDocument/2006/relationships/hyperlink" Target="http://www.hbni.ac.in/aqar/2022/C5/m5_1_1/" TargetMode="External"/><Relationship Id="rId21" Type="http://schemas.openxmlformats.org/officeDocument/2006/relationships/hyperlink" Target="http://www.hbni.ac.in/aqar/2022/C5/m5_1_1/" TargetMode="External"/><Relationship Id="rId7" Type="http://schemas.openxmlformats.org/officeDocument/2006/relationships/hyperlink" Target="http://www.hbni.ac.in/aqar/2022/C5/m5_1_1/" TargetMode="External"/><Relationship Id="rId12" Type="http://schemas.openxmlformats.org/officeDocument/2006/relationships/hyperlink" Target="http://www.hbni.ac.in/aqar/2022/C5/m5_1_1/" TargetMode="External"/><Relationship Id="rId17" Type="http://schemas.openxmlformats.org/officeDocument/2006/relationships/hyperlink" Target="http://www.hbni.ac.in/aqar/2022/C5/m5_1_1/" TargetMode="External"/><Relationship Id="rId25" Type="http://schemas.openxmlformats.org/officeDocument/2006/relationships/hyperlink" Target="http://www.hbni.ac.in/aqar/2022/C5/m5_1_1/" TargetMode="External"/><Relationship Id="rId2" Type="http://schemas.openxmlformats.org/officeDocument/2006/relationships/hyperlink" Target="http://www.hbni.ac.in/aqar/2022/C5/m5_1_1/" TargetMode="External"/><Relationship Id="rId16" Type="http://schemas.openxmlformats.org/officeDocument/2006/relationships/hyperlink" Target="http://www.hbni.ac.in/aqar/2022/C5/m5_1_1/" TargetMode="External"/><Relationship Id="rId20" Type="http://schemas.openxmlformats.org/officeDocument/2006/relationships/hyperlink" Target="http://www.hbni.ac.in/aqar/2022/C5/m5_1_1/" TargetMode="External"/><Relationship Id="rId29" Type="http://schemas.openxmlformats.org/officeDocument/2006/relationships/hyperlink" Target="http://www.hbni.ac.in/aqar/2022/C5/m5_1_1/" TargetMode="External"/><Relationship Id="rId1" Type="http://schemas.openxmlformats.org/officeDocument/2006/relationships/hyperlink" Target="http://www.hbni.ac.in/aqar/2022/C5/m5_1_1/" TargetMode="External"/><Relationship Id="rId6" Type="http://schemas.openxmlformats.org/officeDocument/2006/relationships/hyperlink" Target="http://www.hbni.ac.in/aqar/2022/C5/m5_1_1/" TargetMode="External"/><Relationship Id="rId11" Type="http://schemas.openxmlformats.org/officeDocument/2006/relationships/hyperlink" Target="http://www.hbni.ac.in/aqar/2022/C5/m5_1_1/" TargetMode="External"/><Relationship Id="rId24" Type="http://schemas.openxmlformats.org/officeDocument/2006/relationships/hyperlink" Target="http://www.hbni.ac.in/aqar/2022/C5/m5_1_1/" TargetMode="External"/><Relationship Id="rId5" Type="http://schemas.openxmlformats.org/officeDocument/2006/relationships/hyperlink" Target="http://www.hbni.ac.in/aqar/2022/C5/m5_1_1/" TargetMode="External"/><Relationship Id="rId15" Type="http://schemas.openxmlformats.org/officeDocument/2006/relationships/hyperlink" Target="http://www.hbni.ac.in/aqar/2022/C5/m5_1_1/" TargetMode="External"/><Relationship Id="rId23" Type="http://schemas.openxmlformats.org/officeDocument/2006/relationships/hyperlink" Target="http://www.hbni.ac.in/aqar/2022/C5/m5_1_1/" TargetMode="External"/><Relationship Id="rId28" Type="http://schemas.openxmlformats.org/officeDocument/2006/relationships/hyperlink" Target="http://www.hbni.ac.in/aqar/2022/C5/m5_1_1/" TargetMode="External"/><Relationship Id="rId10" Type="http://schemas.openxmlformats.org/officeDocument/2006/relationships/hyperlink" Target="http://www.hbni.ac.in/aqar/2022/C5/m5_1_1/" TargetMode="External"/><Relationship Id="rId19" Type="http://schemas.openxmlformats.org/officeDocument/2006/relationships/hyperlink" Target="http://www.hbni.ac.in/aqar/2022/C5/m5_1_1/" TargetMode="External"/><Relationship Id="rId4" Type="http://schemas.openxmlformats.org/officeDocument/2006/relationships/hyperlink" Target="http://www.hbni.ac.in/aqar/2022/C5/m5_1_1/" TargetMode="External"/><Relationship Id="rId9" Type="http://schemas.openxmlformats.org/officeDocument/2006/relationships/hyperlink" Target="http://www.hbni.ac.in/aqar/2022/C5/m5_1_1/" TargetMode="External"/><Relationship Id="rId14" Type="http://schemas.openxmlformats.org/officeDocument/2006/relationships/hyperlink" Target="http://www.hbni.ac.in/aqar/2022/C5/m5_1_1/" TargetMode="External"/><Relationship Id="rId22" Type="http://schemas.openxmlformats.org/officeDocument/2006/relationships/hyperlink" Target="http://www.hbni.ac.in/aqar/2022/C5/m5_1_1/" TargetMode="External"/><Relationship Id="rId27" Type="http://schemas.openxmlformats.org/officeDocument/2006/relationships/hyperlink" Target="http://www.hbni.ac.in/aqar/2022/C5/m5_1_1/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G15" sqref="G15"/>
    </sheetView>
  </sheetViews>
  <sheetFormatPr defaultRowHeight="15" x14ac:dyDescent="0.25"/>
  <cols>
    <col min="1" max="1" width="8.5" style="8" bestFit="1" customWidth="1"/>
    <col min="2" max="2" width="43.125" style="8" bestFit="1" customWidth="1"/>
    <col min="3" max="3" width="16.5" style="8" bestFit="1" customWidth="1"/>
    <col min="4" max="4" width="19.625" style="8" customWidth="1"/>
    <col min="5" max="5" width="16.5" style="8" bestFit="1" customWidth="1"/>
    <col min="6" max="6" width="16.375" style="8" customWidth="1"/>
    <col min="7" max="7" width="16.5" style="8" bestFit="1" customWidth="1"/>
    <col min="8" max="8" width="7.125" style="8" bestFit="1" customWidth="1"/>
    <col min="9" max="9" width="21" style="8" bestFit="1" customWidth="1"/>
    <col min="10" max="10" width="36.25" style="8" bestFit="1" customWidth="1"/>
    <col min="11" max="16384" width="9" style="8"/>
  </cols>
  <sheetData>
    <row r="1" spans="1:10" s="14" customFormat="1" ht="32.25" customHeight="1" x14ac:dyDescent="0.25">
      <c r="A1" s="17" t="s">
        <v>38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1.5" customHeight="1" x14ac:dyDescent="0.25">
      <c r="A2" s="19" t="s">
        <v>0</v>
      </c>
      <c r="B2" s="19" t="s">
        <v>1</v>
      </c>
      <c r="C2" s="21" t="s">
        <v>2</v>
      </c>
      <c r="D2" s="22"/>
      <c r="E2" s="21" t="s">
        <v>3</v>
      </c>
      <c r="F2" s="22"/>
      <c r="G2" s="18" t="s">
        <v>4</v>
      </c>
      <c r="H2" s="18"/>
      <c r="I2" s="18"/>
      <c r="J2" s="4" t="s">
        <v>5</v>
      </c>
    </row>
    <row r="3" spans="1:10" x14ac:dyDescent="0.25">
      <c r="A3" s="20"/>
      <c r="B3" s="20"/>
      <c r="C3" s="13" t="s">
        <v>6</v>
      </c>
      <c r="D3" s="3" t="s">
        <v>7</v>
      </c>
      <c r="E3" s="13" t="s">
        <v>6</v>
      </c>
      <c r="F3" s="3" t="s">
        <v>7</v>
      </c>
      <c r="G3" s="13" t="s">
        <v>6</v>
      </c>
      <c r="H3" s="3" t="s">
        <v>7</v>
      </c>
      <c r="I3" s="13" t="s">
        <v>8</v>
      </c>
      <c r="J3" s="5"/>
    </row>
    <row r="4" spans="1:10" ht="15.75" x14ac:dyDescent="0.25">
      <c r="A4" s="6" t="s">
        <v>9</v>
      </c>
      <c r="B4" s="1" t="s">
        <v>10</v>
      </c>
      <c r="C4" s="7">
        <v>485</v>
      </c>
      <c r="D4" s="6">
        <f>412000 *C4</f>
        <v>199820000</v>
      </c>
      <c r="E4" s="7"/>
      <c r="F4" s="7"/>
      <c r="G4" s="7"/>
      <c r="H4" s="7"/>
      <c r="I4" s="7"/>
      <c r="J4" s="16" t="s">
        <v>39</v>
      </c>
    </row>
    <row r="5" spans="1:10" ht="15.75" x14ac:dyDescent="0.25">
      <c r="A5" s="6" t="s">
        <v>9</v>
      </c>
      <c r="B5" s="1" t="s">
        <v>11</v>
      </c>
      <c r="C5" s="7">
        <v>1099</v>
      </c>
      <c r="D5" s="6">
        <f>460000*C5</f>
        <v>505540000</v>
      </c>
      <c r="E5" s="7"/>
      <c r="F5" s="7"/>
      <c r="G5" s="7"/>
      <c r="H5" s="7"/>
      <c r="I5" s="7"/>
      <c r="J5" s="16" t="s">
        <v>39</v>
      </c>
    </row>
    <row r="6" spans="1:10" ht="15.75" x14ac:dyDescent="0.25">
      <c r="A6" s="6" t="s">
        <v>9</v>
      </c>
      <c r="B6" s="2" t="s">
        <v>12</v>
      </c>
      <c r="C6" s="7">
        <v>25</v>
      </c>
      <c r="D6" s="6">
        <f xml:space="preserve"> 277000*C6</f>
        <v>6925000</v>
      </c>
      <c r="E6" s="7"/>
      <c r="F6" s="7"/>
      <c r="G6" s="7"/>
      <c r="H6" s="7"/>
      <c r="I6" s="7"/>
      <c r="J6" s="16" t="s">
        <v>39</v>
      </c>
    </row>
    <row r="7" spans="1:10" ht="15.75" x14ac:dyDescent="0.25">
      <c r="A7" s="6" t="s">
        <v>9</v>
      </c>
      <c r="B7" s="2" t="s">
        <v>13</v>
      </c>
      <c r="C7" s="7">
        <v>677</v>
      </c>
      <c r="D7" s="6">
        <f>812400*C7</f>
        <v>549994800</v>
      </c>
      <c r="F7" s="9"/>
      <c r="G7" s="7"/>
      <c r="H7" s="7"/>
      <c r="I7" s="7"/>
      <c r="J7" s="16" t="s">
        <v>39</v>
      </c>
    </row>
    <row r="8" spans="1:10" ht="15.75" x14ac:dyDescent="0.25">
      <c r="A8" s="6" t="s">
        <v>9</v>
      </c>
      <c r="B8" s="2" t="s">
        <v>14</v>
      </c>
      <c r="C8" s="7"/>
      <c r="D8" s="6"/>
      <c r="E8" s="10">
        <v>45</v>
      </c>
      <c r="F8" s="9">
        <f>1008000*E8</f>
        <v>45360000</v>
      </c>
      <c r="G8" s="7"/>
      <c r="H8" s="7"/>
      <c r="I8" s="7"/>
      <c r="J8" s="16" t="s">
        <v>39</v>
      </c>
    </row>
    <row r="9" spans="1:10" ht="15.75" x14ac:dyDescent="0.25">
      <c r="A9" s="6" t="s">
        <v>9</v>
      </c>
      <c r="B9" s="2" t="s">
        <v>15</v>
      </c>
      <c r="C9" s="7"/>
      <c r="D9" s="6"/>
      <c r="E9" s="10">
        <v>63</v>
      </c>
      <c r="F9" s="9">
        <f>1032000*E9</f>
        <v>65016000</v>
      </c>
      <c r="G9" s="7"/>
      <c r="H9" s="7"/>
      <c r="I9" s="7"/>
      <c r="J9" s="16" t="s">
        <v>39</v>
      </c>
    </row>
    <row r="10" spans="1:10" ht="15.75" x14ac:dyDescent="0.25">
      <c r="A10" s="6" t="s">
        <v>9</v>
      </c>
      <c r="B10" s="2" t="s">
        <v>16</v>
      </c>
      <c r="C10" s="7"/>
      <c r="D10" s="6"/>
      <c r="E10" s="10">
        <v>112</v>
      </c>
      <c r="F10" s="9">
        <f>1068000*E10</f>
        <v>119616000</v>
      </c>
      <c r="G10" s="7"/>
      <c r="H10" s="7"/>
      <c r="I10" s="7"/>
      <c r="J10" s="16" t="s">
        <v>39</v>
      </c>
    </row>
    <row r="11" spans="1:10" ht="15.75" x14ac:dyDescent="0.25">
      <c r="A11" s="6" t="s">
        <v>9</v>
      </c>
      <c r="B11" s="2" t="s">
        <v>17</v>
      </c>
      <c r="C11" s="7"/>
      <c r="D11" s="6"/>
      <c r="E11" s="10">
        <v>96</v>
      </c>
      <c r="F11" s="9">
        <f>1212000*E11</f>
        <v>116352000</v>
      </c>
      <c r="G11" s="7"/>
      <c r="H11" s="7"/>
      <c r="I11" s="7"/>
      <c r="J11" s="16" t="s">
        <v>39</v>
      </c>
    </row>
    <row r="12" spans="1:10" ht="15.75" x14ac:dyDescent="0.25">
      <c r="A12" s="6" t="s">
        <v>9</v>
      </c>
      <c r="B12" s="2" t="s">
        <v>18</v>
      </c>
      <c r="C12" s="7"/>
      <c r="D12" s="6"/>
      <c r="E12" s="10">
        <v>98</v>
      </c>
      <c r="F12" s="9">
        <f>1236000*E12</f>
        <v>121128000</v>
      </c>
      <c r="G12" s="7"/>
      <c r="H12" s="7"/>
      <c r="I12" s="7"/>
      <c r="J12" s="16" t="s">
        <v>39</v>
      </c>
    </row>
    <row r="13" spans="1:10" ht="15.75" x14ac:dyDescent="0.25">
      <c r="A13" s="6" t="s">
        <v>9</v>
      </c>
      <c r="B13" s="2" t="s">
        <v>19</v>
      </c>
      <c r="C13" s="7"/>
      <c r="D13" s="6"/>
      <c r="E13" s="10">
        <v>160</v>
      </c>
      <c r="F13" s="9">
        <f>1272000*E13</f>
        <v>203520000</v>
      </c>
      <c r="G13" s="7"/>
      <c r="H13" s="7"/>
      <c r="I13" s="7"/>
      <c r="J13" s="16" t="s">
        <v>39</v>
      </c>
    </row>
    <row r="14" spans="1:10" ht="15.75" x14ac:dyDescent="0.25">
      <c r="A14" s="6" t="s">
        <v>9</v>
      </c>
      <c r="B14" s="2" t="s">
        <v>20</v>
      </c>
      <c r="C14" s="7"/>
      <c r="D14" s="6"/>
      <c r="E14" s="10">
        <v>10</v>
      </c>
      <c r="F14" s="9">
        <f>132000*E14</f>
        <v>1320000</v>
      </c>
      <c r="G14" s="7"/>
      <c r="H14" s="7"/>
      <c r="I14" s="7"/>
      <c r="J14" s="16" t="s">
        <v>39</v>
      </c>
    </row>
    <row r="15" spans="1:10" ht="15.75" x14ac:dyDescent="0.25">
      <c r="A15" s="6" t="s">
        <v>9</v>
      </c>
      <c r="B15" s="2" t="s">
        <v>21</v>
      </c>
      <c r="C15" s="7"/>
      <c r="D15" s="6"/>
      <c r="E15" s="10">
        <v>11</v>
      </c>
      <c r="F15" s="9">
        <f>144000*E15</f>
        <v>1584000</v>
      </c>
      <c r="G15" s="7"/>
      <c r="H15" s="7"/>
      <c r="I15" s="7"/>
      <c r="J15" s="16" t="s">
        <v>39</v>
      </c>
    </row>
    <row r="16" spans="1:10" ht="15.75" x14ac:dyDescent="0.25">
      <c r="A16" s="6" t="s">
        <v>9</v>
      </c>
      <c r="B16" s="2" t="s">
        <v>22</v>
      </c>
      <c r="C16" s="7"/>
      <c r="D16" s="6"/>
      <c r="E16" s="10">
        <v>20</v>
      </c>
      <c r="F16" s="9">
        <f>144000*E16</f>
        <v>2880000</v>
      </c>
      <c r="G16" s="7"/>
      <c r="H16" s="7"/>
      <c r="I16" s="7"/>
      <c r="J16" s="16" t="s">
        <v>39</v>
      </c>
    </row>
    <row r="17" spans="1:10" ht="15.75" x14ac:dyDescent="0.25">
      <c r="A17" s="6" t="s">
        <v>9</v>
      </c>
      <c r="B17" s="2" t="s">
        <v>23</v>
      </c>
      <c r="C17" s="7"/>
      <c r="D17" s="6"/>
      <c r="E17" s="10">
        <v>19</v>
      </c>
      <c r="F17" s="9">
        <f>180000*E17</f>
        <v>3420000</v>
      </c>
      <c r="G17" s="7"/>
      <c r="H17" s="7"/>
      <c r="I17" s="7"/>
      <c r="J17" s="16" t="s">
        <v>39</v>
      </c>
    </row>
    <row r="18" spans="1:10" ht="15.75" x14ac:dyDescent="0.25">
      <c r="A18" s="6" t="s">
        <v>9</v>
      </c>
      <c r="B18" s="2" t="s">
        <v>24</v>
      </c>
      <c r="C18" s="7"/>
      <c r="D18" s="6"/>
      <c r="E18" s="10">
        <v>10</v>
      </c>
      <c r="F18" s="9">
        <f>144000*E18</f>
        <v>1440000</v>
      </c>
      <c r="G18" s="7"/>
      <c r="H18" s="7"/>
      <c r="I18" s="7"/>
      <c r="J18" s="16" t="s">
        <v>39</v>
      </c>
    </row>
    <row r="19" spans="1:10" ht="15.75" x14ac:dyDescent="0.25">
      <c r="A19" s="11" t="s">
        <v>9</v>
      </c>
      <c r="B19" s="2" t="s">
        <v>37</v>
      </c>
      <c r="C19" s="12"/>
      <c r="D19" s="11"/>
      <c r="E19" s="12">
        <v>7</v>
      </c>
      <c r="F19" s="9">
        <f>144000*E19</f>
        <v>1008000</v>
      </c>
      <c r="G19" s="7"/>
      <c r="H19" s="7"/>
      <c r="I19" s="7"/>
      <c r="J19" s="16" t="s">
        <v>39</v>
      </c>
    </row>
    <row r="20" spans="1:10" ht="15.75" x14ac:dyDescent="0.25">
      <c r="A20" s="6" t="s">
        <v>9</v>
      </c>
      <c r="B20" s="1" t="s">
        <v>25</v>
      </c>
      <c r="C20" s="7">
        <v>653</v>
      </c>
      <c r="D20" s="6">
        <f>80000*C20</f>
        <v>52240000</v>
      </c>
      <c r="E20" s="7"/>
      <c r="F20" s="9"/>
      <c r="G20" s="7"/>
      <c r="H20" s="7"/>
      <c r="I20" s="7"/>
      <c r="J20" s="16" t="s">
        <v>39</v>
      </c>
    </row>
    <row r="21" spans="1:10" ht="15.75" x14ac:dyDescent="0.25">
      <c r="A21" s="6" t="s">
        <v>9</v>
      </c>
      <c r="B21" s="1" t="s">
        <v>26</v>
      </c>
      <c r="C21" s="7">
        <v>204</v>
      </c>
      <c r="D21" s="6">
        <f>80000*C21</f>
        <v>16320000</v>
      </c>
      <c r="E21" s="7"/>
      <c r="F21" s="9"/>
      <c r="G21" s="7"/>
      <c r="H21" s="7"/>
      <c r="I21" s="7"/>
      <c r="J21" s="16" t="s">
        <v>39</v>
      </c>
    </row>
    <row r="22" spans="1:10" ht="15.75" x14ac:dyDescent="0.25">
      <c r="A22" s="6" t="s">
        <v>9</v>
      </c>
      <c r="B22" s="1" t="s">
        <v>27</v>
      </c>
      <c r="C22" s="7">
        <v>2</v>
      </c>
      <c r="D22" s="6">
        <f>80000*C22</f>
        <v>160000</v>
      </c>
      <c r="E22" s="7"/>
      <c r="F22" s="9"/>
      <c r="G22" s="7"/>
      <c r="H22" s="7"/>
      <c r="I22" s="7"/>
      <c r="J22" s="16" t="s">
        <v>39</v>
      </c>
    </row>
    <row r="23" spans="1:10" ht="15.75" x14ac:dyDescent="0.25">
      <c r="A23" s="6" t="s">
        <v>9</v>
      </c>
      <c r="B23" s="1" t="s">
        <v>28</v>
      </c>
      <c r="C23" s="7">
        <v>21</v>
      </c>
      <c r="D23" s="6">
        <f>112000*C23</f>
        <v>2352000</v>
      </c>
      <c r="E23" s="7"/>
      <c r="F23" s="9"/>
      <c r="G23" s="7"/>
      <c r="H23" s="7"/>
      <c r="I23" s="7"/>
      <c r="J23" s="16" t="s">
        <v>39</v>
      </c>
    </row>
    <row r="24" spans="1:10" ht="15.75" x14ac:dyDescent="0.25">
      <c r="A24" s="6" t="s">
        <v>9</v>
      </c>
      <c r="B24" s="2" t="s">
        <v>29</v>
      </c>
      <c r="C24" s="7"/>
      <c r="D24" s="6"/>
      <c r="E24" s="10">
        <v>15</v>
      </c>
      <c r="F24" s="9">
        <f>180000*E24</f>
        <v>2700000</v>
      </c>
      <c r="G24" s="7"/>
      <c r="H24" s="7"/>
      <c r="I24" s="7"/>
      <c r="J24" s="16" t="s">
        <v>39</v>
      </c>
    </row>
    <row r="25" spans="1:10" ht="15.75" x14ac:dyDescent="0.25">
      <c r="A25" s="6" t="s">
        <v>9</v>
      </c>
      <c r="B25" s="2" t="s">
        <v>30</v>
      </c>
      <c r="C25" s="7">
        <v>32</v>
      </c>
      <c r="D25" s="6">
        <f>80000*C25</f>
        <v>2560000</v>
      </c>
      <c r="E25" s="7"/>
      <c r="F25" s="9"/>
      <c r="G25" s="7"/>
      <c r="H25" s="7"/>
      <c r="I25" s="7"/>
      <c r="J25" s="16" t="s">
        <v>39</v>
      </c>
    </row>
    <row r="26" spans="1:10" ht="15.75" x14ac:dyDescent="0.25">
      <c r="A26" s="6" t="s">
        <v>9</v>
      </c>
      <c r="B26" s="2" t="s">
        <v>31</v>
      </c>
      <c r="C26" s="7"/>
      <c r="D26" s="6"/>
      <c r="E26" s="10">
        <v>25</v>
      </c>
      <c r="F26" s="9">
        <f>300000*E26</f>
        <v>7500000</v>
      </c>
      <c r="G26" s="7"/>
      <c r="H26" s="7"/>
      <c r="I26" s="7"/>
      <c r="J26" s="16" t="s">
        <v>39</v>
      </c>
    </row>
    <row r="27" spans="1:10" ht="15.75" x14ac:dyDescent="0.25">
      <c r="A27" s="6" t="s">
        <v>9</v>
      </c>
      <c r="B27" s="2" t="s">
        <v>32</v>
      </c>
      <c r="C27" s="7"/>
      <c r="D27" s="6"/>
      <c r="E27" s="10">
        <v>5</v>
      </c>
      <c r="F27" s="9">
        <f>111600*E27</f>
        <v>558000</v>
      </c>
      <c r="G27" s="7"/>
      <c r="H27" s="7"/>
      <c r="I27" s="7"/>
      <c r="J27" s="16" t="s">
        <v>39</v>
      </c>
    </row>
    <row r="28" spans="1:10" ht="15.75" x14ac:dyDescent="0.25">
      <c r="A28" s="6" t="s">
        <v>9</v>
      </c>
      <c r="B28" s="2" t="s">
        <v>33</v>
      </c>
      <c r="C28" s="7">
        <v>141</v>
      </c>
      <c r="D28" s="6">
        <f>430000*C28</f>
        <v>60630000</v>
      </c>
      <c r="E28" s="7"/>
      <c r="F28" s="9"/>
      <c r="G28" s="7"/>
      <c r="H28" s="7"/>
      <c r="I28" s="7"/>
      <c r="J28" s="16" t="s">
        <v>39</v>
      </c>
    </row>
    <row r="29" spans="1:10" ht="15.75" x14ac:dyDescent="0.25">
      <c r="A29" s="6" t="s">
        <v>9</v>
      </c>
      <c r="B29" s="2" t="s">
        <v>34</v>
      </c>
      <c r="C29" s="7">
        <v>343</v>
      </c>
      <c r="D29" s="6">
        <f>619200*C29</f>
        <v>212385600</v>
      </c>
      <c r="E29" s="7"/>
      <c r="F29" s="9"/>
      <c r="G29" s="7"/>
      <c r="H29" s="7"/>
      <c r="I29" s="7"/>
      <c r="J29" s="16" t="s">
        <v>39</v>
      </c>
    </row>
    <row r="30" spans="1:10" ht="15.75" x14ac:dyDescent="0.25">
      <c r="A30" s="6" t="s">
        <v>9</v>
      </c>
      <c r="B30" s="2" t="s">
        <v>35</v>
      </c>
      <c r="C30" s="7">
        <v>89</v>
      </c>
      <c r="D30" s="6">
        <f>430000*C30</f>
        <v>38270000</v>
      </c>
      <c r="E30" s="7"/>
      <c r="F30" s="7"/>
      <c r="G30" s="7"/>
      <c r="H30" s="7"/>
      <c r="I30" s="7"/>
      <c r="J30" s="16" t="s">
        <v>39</v>
      </c>
    </row>
    <row r="31" spans="1:10" ht="15.75" x14ac:dyDescent="0.25">
      <c r="A31" s="6" t="s">
        <v>9</v>
      </c>
      <c r="B31" s="1" t="s">
        <v>36</v>
      </c>
      <c r="C31" s="7">
        <v>8</v>
      </c>
      <c r="D31" s="6">
        <f>673200*C31</f>
        <v>5385600</v>
      </c>
      <c r="E31" s="7"/>
      <c r="F31" s="7"/>
      <c r="G31" s="7"/>
      <c r="H31" s="7"/>
      <c r="I31" s="7"/>
      <c r="J31" s="16" t="s">
        <v>39</v>
      </c>
    </row>
    <row r="32" spans="1:10" x14ac:dyDescent="0.25">
      <c r="C32" s="15"/>
      <c r="D32" s="15"/>
      <c r="E32" s="15"/>
      <c r="F32" s="15"/>
      <c r="G32" s="15"/>
      <c r="H32" s="15"/>
      <c r="I32" s="15"/>
      <c r="J32" s="15"/>
    </row>
  </sheetData>
  <mergeCells count="6">
    <mergeCell ref="A1:J1"/>
    <mergeCell ref="G2:I2"/>
    <mergeCell ref="A2:A3"/>
    <mergeCell ref="B2:B3"/>
    <mergeCell ref="C2:D2"/>
    <mergeCell ref="E2:F2"/>
  </mergeCells>
  <hyperlinks>
    <hyperlink ref="J4" r:id="rId1"/>
    <hyperlink ref="J5:J31" r:id="rId2" display="http://www.hbni.ac.in/aqar/2022/C5/m5_1_1/"/>
    <hyperlink ref="J5" r:id="rId3"/>
    <hyperlink ref="J6" r:id="rId4"/>
    <hyperlink ref="J7" r:id="rId5"/>
    <hyperlink ref="J8" r:id="rId6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0" r:id="rId18"/>
    <hyperlink ref="J21" r:id="rId19"/>
    <hyperlink ref="J22" r:id="rId20"/>
    <hyperlink ref="J23" r:id="rId21"/>
    <hyperlink ref="J24" r:id="rId22"/>
    <hyperlink ref="J25" r:id="rId23"/>
    <hyperlink ref="J26" r:id="rId24"/>
    <hyperlink ref="J27" r:id="rId25"/>
    <hyperlink ref="J28" r:id="rId26"/>
    <hyperlink ref="J29" r:id="rId27"/>
    <hyperlink ref="J30" r:id="rId28"/>
    <hyperlink ref="J31" r:id="rId29"/>
  </hyperlinks>
  <pageMargins left="0.2" right="0.2" top="0.75" bottom="0.75" header="0.3" footer="0.3"/>
  <pageSetup paperSize="9" scale="65" fitToHeight="0" orientation="landscape" r:id="rId30"/>
  <ignoredErrors>
    <ignoredError sqref="F17 D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BARC</dc:creator>
  <cp:lastModifiedBy>PRASAD-ADMIN</cp:lastModifiedBy>
  <cp:lastPrinted>2023-04-14T20:00:24Z</cp:lastPrinted>
  <dcterms:created xsi:type="dcterms:W3CDTF">2022-11-11T05:53:52Z</dcterms:created>
  <dcterms:modified xsi:type="dcterms:W3CDTF">2023-04-14T20:00:47Z</dcterms:modified>
</cp:coreProperties>
</file>